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PECOG_3er_2017" sheetId="1" r:id="rId1"/>
  </sheets>
  <definedNames>
    <definedName name="_xlnm.Print_Area" localSheetId="0">EAPECOG_3er_2017!$A$1:$H$85</definedName>
  </definedNames>
  <calcPr calcId="145621"/>
</workbook>
</file>

<file path=xl/calcChain.xml><?xml version="1.0" encoding="utf-8"?>
<calcChain xmlns="http://schemas.openxmlformats.org/spreadsheetml/2006/main">
  <c r="G52" i="1" l="1"/>
  <c r="F52" i="1"/>
  <c r="G47" i="1"/>
  <c r="F47" i="1"/>
  <c r="D55" i="1"/>
  <c r="D52" i="1"/>
  <c r="D49" i="1"/>
  <c r="D47" i="1"/>
  <c r="G34" i="1"/>
  <c r="F34" i="1"/>
  <c r="D34" i="1"/>
  <c r="G33" i="1"/>
  <c r="F33" i="1"/>
  <c r="G29" i="1"/>
  <c r="F29" i="1"/>
  <c r="D29" i="1"/>
  <c r="G25" i="1"/>
  <c r="F25" i="1"/>
  <c r="G21" i="1"/>
  <c r="F21" i="1"/>
  <c r="D21" i="1"/>
  <c r="G17" i="1"/>
  <c r="F17" i="1"/>
  <c r="D17" i="1"/>
  <c r="G9" i="1"/>
  <c r="F9" i="1"/>
  <c r="D9" i="1"/>
  <c r="G46" i="1" l="1"/>
  <c r="F46" i="1"/>
  <c r="D46" i="1"/>
  <c r="C46" i="1"/>
  <c r="C80" i="1" s="1"/>
  <c r="G26" i="1"/>
  <c r="F26" i="1"/>
  <c r="D26" i="1"/>
  <c r="C26" i="1"/>
  <c r="G16" i="1"/>
  <c r="F16" i="1"/>
  <c r="F80" i="1" s="1"/>
  <c r="D16" i="1"/>
  <c r="C16" i="1"/>
  <c r="G8" i="1"/>
  <c r="F8" i="1"/>
  <c r="D8" i="1"/>
  <c r="C8" i="1"/>
  <c r="E13" i="1"/>
  <c r="H24" i="1"/>
  <c r="E10" i="1"/>
  <c r="H10" i="1" s="1"/>
  <c r="E11" i="1"/>
  <c r="H11" i="1" s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9" i="1"/>
  <c r="H9" i="1" s="1"/>
  <c r="D80" i="1" l="1"/>
  <c r="G80" i="1"/>
  <c r="H46" i="1"/>
  <c r="H26" i="1"/>
  <c r="H16" i="1"/>
  <c r="E8" i="1"/>
  <c r="E46" i="1"/>
  <c r="E26" i="1"/>
  <c r="E16" i="1"/>
  <c r="H13" i="1"/>
  <c r="H8" i="1" s="1"/>
  <c r="H80" i="1" l="1"/>
  <c r="E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<sst xmlns="http://schemas.openxmlformats.org/spreadsheetml/2006/main" count="88" uniqueCount="88">
  <si>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</si>
  <si>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</si>
  <si>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</si>
  <si>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</si>
  <si>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</si>
  <si>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</si>
  <si>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</si>
  <si>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</si>
  <si>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</si>
  <si>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</si>
  <si>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</si>
  <si>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</si>
  <si>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</si>
  <si>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</si>
  <si>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</si>
  <si>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</si>
  <si>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</si>
  <si>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</si>
  <si>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</si>
  <si>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</si>
  <si>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</si>
  <si>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</si>
  <si>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</si>
  <si>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</si>
  <si>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</si>
  <si>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</si>
  <si>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</si>
  <si>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</si>
  <si>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</si>
  <si>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</si>
  <si>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</si>
  <si>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</si>
  <si>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</si>
  <si>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</si>
  <si>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</si>
  <si>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</si>
  <si>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</si>
  <si>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</si>
  <si>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</si>
  <si>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</si>
  <si>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</si>
  <si>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</si>
  <si>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</si>
  <si>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</si>
  <si>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</si>
  <si>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</si>
  <si>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</si>
  <si>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</si>
  <si>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</si>
  <si>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</si>
  <si>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</si>
  <si>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</si>
  <si>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</si>
  <si>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</si>
  <si>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</si>
  <si>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</si>
  <si>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</si>
  <si>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</si>
  <si>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</si>
  <si>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</si>
  <si>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</si>
  <si>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</si>
  <si>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</si>
  <si>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</si>
  <si>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</si>
  <si>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</si>
  <si>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</si>
  <si>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</si>
  <si>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</si>
  <si>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</si>
  <si>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</si>
  <si>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</si>
  <si>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</si>
  <si>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</si>
  <si>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</si>
  <si>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</si>
  <si>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</si>
  <si>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</si>
  <si>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</si>
  <si>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</si>
  <si>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</si>
  <si>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</si>
  <si>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</si>
  <si>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</si>
  <si>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</si>
  <si>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</si>
  <si>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</si>
  <si>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30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</si>
</sst>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topLeftCell="A25" zoomScaleNormal="100" zoomScaleSheetLayoutView="100" workbookViewId="0">
      <selection activeCell="B34" sqref="B34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8" t="s">
        <v>85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0</v>
      </c>
      <c r="B2" s="22"/>
      <c r="C2" s="22"/>
      <c r="D2" s="22"/>
      <c r="E2" s="22"/>
      <c r="F2" s="22"/>
      <c r="G2" s="22"/>
      <c r="H2" s="23"/>
    </row>
    <row r="3" spans="1:8" x14ac:dyDescent="0.2">
      <c r="A3" s="21" t="s">
        <v>1</v>
      </c>
      <c r="B3" s="22"/>
      <c r="C3" s="22"/>
      <c r="D3" s="22"/>
      <c r="E3" s="22"/>
      <c r="F3" s="22"/>
      <c r="G3" s="22"/>
      <c r="H3" s="23"/>
    </row>
    <row r="4" spans="1:8" ht="12" thickBot="1" x14ac:dyDescent="0.25">
      <c r="A4" s="24" t="s">
        <v>87</v>
      </c>
      <c r="B4" s="25"/>
      <c r="C4" s="25"/>
      <c r="D4" s="25"/>
      <c r="E4" s="25"/>
      <c r="F4" s="25"/>
      <c r="G4" s="25"/>
      <c r="H4" s="26"/>
    </row>
    <row r="5" spans="1:8" ht="12" thickBot="1" x14ac:dyDescent="0.25">
      <c r="A5" s="27" t="s">
        <v>2</v>
      </c>
      <c r="B5" s="28"/>
      <c r="C5" s="33" t="s">
        <v>3</v>
      </c>
      <c r="D5" s="34"/>
      <c r="E5" s="34"/>
      <c r="F5" s="34"/>
      <c r="G5" s="35"/>
      <c r="H5" s="36" t="s">
        <v>4</v>
      </c>
    </row>
    <row r="6" spans="1:8" ht="23.25" thickBot="1" x14ac:dyDescent="0.25">
      <c r="A6" s="29"/>
      <c r="B6" s="3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7"/>
    </row>
    <row r="7" spans="1:8" ht="12" thickBot="1" x14ac:dyDescent="0.25">
      <c r="A7" s="31"/>
      <c r="B7" s="32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16" t="s">
        <v>12</v>
      </c>
      <c r="B8" s="17"/>
      <c r="C8" s="7">
        <f>SUM(C9:C15)</f>
        <v>53812008</v>
      </c>
      <c r="D8" s="7">
        <f t="shared" ref="D8:H8" si="0">SUM(D9:D15)</f>
        <v>174852</v>
      </c>
      <c r="E8" s="7">
        <f t="shared" si="0"/>
        <v>53986860</v>
      </c>
      <c r="F8" s="7">
        <f t="shared" si="0"/>
        <v>39766010</v>
      </c>
      <c r="G8" s="7">
        <f t="shared" si="0"/>
        <v>34431054</v>
      </c>
      <c r="H8" s="7">
        <f t="shared" si="0"/>
        <v>14220850</v>
      </c>
    </row>
    <row r="9" spans="1:8" x14ac:dyDescent="0.2">
      <c r="A9" s="3"/>
      <c r="B9" s="4" t="s">
        <v>13</v>
      </c>
      <c r="C9" s="9">
        <v>35921810</v>
      </c>
      <c r="D9" s="10">
        <f>-11750022+26352</f>
        <v>-11723670</v>
      </c>
      <c r="E9" s="10">
        <f>+C9+D9</f>
        <v>24198140</v>
      </c>
      <c r="F9" s="10">
        <f>14522245+76277</f>
        <v>14598522</v>
      </c>
      <c r="G9" s="10">
        <f>14522245+76277</f>
        <v>14598522</v>
      </c>
      <c r="H9" s="10">
        <f>+E9-F9</f>
        <v>9599618</v>
      </c>
    </row>
    <row r="10" spans="1:8" x14ac:dyDescent="0.2">
      <c r="A10" s="3"/>
      <c r="B10" s="4" t="s">
        <v>14</v>
      </c>
      <c r="C10" s="9">
        <v>616049</v>
      </c>
      <c r="D10" s="10">
        <v>9840458</v>
      </c>
      <c r="E10" s="10">
        <f t="shared" ref="E10:E73" si="1">+C10+D10</f>
        <v>10456507</v>
      </c>
      <c r="F10" s="10">
        <v>9573250</v>
      </c>
      <c r="G10" s="10">
        <v>9573250</v>
      </c>
      <c r="H10" s="10">
        <f t="shared" ref="H10:H73" si="2">+E10-F10</f>
        <v>883257</v>
      </c>
    </row>
    <row r="11" spans="1:8" x14ac:dyDescent="0.2">
      <c r="A11" s="3"/>
      <c r="B11" s="4" t="s">
        <v>15</v>
      </c>
      <c r="C11" s="9">
        <v>8074727</v>
      </c>
      <c r="D11" s="10">
        <v>350580</v>
      </c>
      <c r="E11" s="10">
        <f t="shared" si="1"/>
        <v>8425307</v>
      </c>
      <c r="F11" s="10">
        <v>6922966</v>
      </c>
      <c r="G11" s="10">
        <v>3136936</v>
      </c>
      <c r="H11" s="10">
        <f t="shared" si="2"/>
        <v>1502341</v>
      </c>
    </row>
    <row r="12" spans="1:8" x14ac:dyDescent="0.2">
      <c r="A12" s="3"/>
      <c r="B12" s="4" t="s">
        <v>16</v>
      </c>
      <c r="C12" s="9">
        <v>7087119</v>
      </c>
      <c r="D12" s="10">
        <v>852126</v>
      </c>
      <c r="E12" s="10">
        <f t="shared" si="1"/>
        <v>7939245</v>
      </c>
      <c r="F12" s="10">
        <v>6289521</v>
      </c>
      <c r="G12" s="10">
        <v>5679135</v>
      </c>
      <c r="H12" s="10">
        <f t="shared" si="2"/>
        <v>1649724</v>
      </c>
    </row>
    <row r="13" spans="1:8" x14ac:dyDescent="0.2">
      <c r="A13" s="3"/>
      <c r="B13" s="4" t="s">
        <v>17</v>
      </c>
      <c r="C13" s="9">
        <v>2112303</v>
      </c>
      <c r="D13" s="10">
        <v>855358</v>
      </c>
      <c r="E13" s="10">
        <f t="shared" si="1"/>
        <v>2967661</v>
      </c>
      <c r="F13" s="10">
        <v>2381751</v>
      </c>
      <c r="G13" s="10">
        <v>1443211</v>
      </c>
      <c r="H13" s="10">
        <f t="shared" si="2"/>
        <v>585910</v>
      </c>
    </row>
    <row r="14" spans="1:8" x14ac:dyDescent="0.2">
      <c r="A14" s="3"/>
      <c r="B14" s="4" t="s">
        <v>18</v>
      </c>
      <c r="C14" s="9">
        <v>0</v>
      </c>
      <c r="D14" s="10">
        <v>0</v>
      </c>
      <c r="E14" s="10">
        <f t="shared" si="1"/>
        <v>0</v>
      </c>
      <c r="F14" s="10">
        <v>0</v>
      </c>
      <c r="G14" s="10">
        <v>0</v>
      </c>
      <c r="H14" s="10">
        <f t="shared" si="2"/>
        <v>0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1:8" x14ac:dyDescent="0.2">
      <c r="A16" s="14" t="s">
        <v>20</v>
      </c>
      <c r="B16" s="15"/>
      <c r="C16" s="7">
        <f>SUM(C17:C25)</f>
        <v>2406808</v>
      </c>
      <c r="D16" s="7">
        <f t="shared" ref="D16:H16" si="3">SUM(D17:D25)</f>
        <v>154868</v>
      </c>
      <c r="E16" s="7">
        <f t="shared" si="3"/>
        <v>2561676</v>
      </c>
      <c r="F16" s="7">
        <f t="shared" si="3"/>
        <v>1151861</v>
      </c>
      <c r="G16" s="7">
        <f t="shared" si="3"/>
        <v>942143</v>
      </c>
      <c r="H16" s="7">
        <f t="shared" si="3"/>
        <v>1409815</v>
      </c>
    </row>
    <row r="17" spans="1:8" x14ac:dyDescent="0.2">
      <c r="A17" s="3"/>
      <c r="B17" s="4" t="s">
        <v>21</v>
      </c>
      <c r="C17" s="9">
        <v>693409</v>
      </c>
      <c r="D17" s="10">
        <f>38751+453</f>
        <v>39204</v>
      </c>
      <c r="E17" s="10">
        <f t="shared" si="1"/>
        <v>732613</v>
      </c>
      <c r="F17" s="10">
        <f>396189+453</f>
        <v>396642</v>
      </c>
      <c r="G17" s="10">
        <f>279538+453</f>
        <v>279991</v>
      </c>
      <c r="H17" s="10">
        <f t="shared" si="2"/>
        <v>335971</v>
      </c>
    </row>
    <row r="18" spans="1:8" x14ac:dyDescent="0.2">
      <c r="A18" s="3"/>
      <c r="B18" s="4" t="s">
        <v>22</v>
      </c>
      <c r="C18" s="9">
        <v>183300</v>
      </c>
      <c r="D18" s="10">
        <v>217408</v>
      </c>
      <c r="E18" s="10">
        <f t="shared" si="1"/>
        <v>400708</v>
      </c>
      <c r="F18" s="10">
        <v>69245</v>
      </c>
      <c r="G18" s="10">
        <v>66817</v>
      </c>
      <c r="H18" s="10">
        <f t="shared" si="2"/>
        <v>331463</v>
      </c>
    </row>
    <row r="19" spans="1:8" x14ac:dyDescent="0.2">
      <c r="A19" s="3"/>
      <c r="B19" s="4" t="s">
        <v>23</v>
      </c>
      <c r="C19" s="9">
        <v>41300</v>
      </c>
      <c r="D19" s="10">
        <v>-41300</v>
      </c>
      <c r="E19" s="10">
        <f t="shared" si="1"/>
        <v>0</v>
      </c>
      <c r="F19" s="10">
        <v>0</v>
      </c>
      <c r="G19" s="10">
        <v>0</v>
      </c>
      <c r="H19" s="10">
        <f t="shared" si="2"/>
        <v>0</v>
      </c>
    </row>
    <row r="20" spans="1:8" x14ac:dyDescent="0.2">
      <c r="A20" s="3"/>
      <c r="B20" s="4" t="s">
        <v>24</v>
      </c>
      <c r="C20" s="9">
        <v>261500</v>
      </c>
      <c r="D20" s="10">
        <v>-102462</v>
      </c>
      <c r="E20" s="10">
        <f t="shared" si="1"/>
        <v>159038</v>
      </c>
      <c r="F20" s="10">
        <v>37845</v>
      </c>
      <c r="G20" s="10">
        <v>37845</v>
      </c>
      <c r="H20" s="10">
        <f>+E20-F20</f>
        <v>121193</v>
      </c>
    </row>
    <row r="21" spans="1:8" x14ac:dyDescent="0.2">
      <c r="A21" s="3"/>
      <c r="B21" s="4" t="s">
        <v>25</v>
      </c>
      <c r="C21" s="9">
        <v>487799</v>
      </c>
      <c r="D21" s="10">
        <f>241366+4415</f>
        <v>245781</v>
      </c>
      <c r="E21" s="10">
        <f t="shared" si="1"/>
        <v>733580</v>
      </c>
      <c r="F21" s="10">
        <f>132679+100139</f>
        <v>232818</v>
      </c>
      <c r="G21" s="10">
        <f>69922+100139</f>
        <v>170061</v>
      </c>
      <c r="H21" s="10">
        <f t="shared" si="2"/>
        <v>500762</v>
      </c>
    </row>
    <row r="22" spans="1:8" x14ac:dyDescent="0.2">
      <c r="A22" s="3"/>
      <c r="B22" s="4" t="s">
        <v>26</v>
      </c>
      <c r="C22" s="9">
        <v>159118</v>
      </c>
      <c r="D22" s="10">
        <v>-27144</v>
      </c>
      <c r="E22" s="10">
        <f t="shared" si="1"/>
        <v>131974</v>
      </c>
      <c r="F22" s="10">
        <v>80568</v>
      </c>
      <c r="G22" s="10">
        <v>80568</v>
      </c>
      <c r="H22" s="10">
        <f t="shared" si="2"/>
        <v>51406</v>
      </c>
    </row>
    <row r="23" spans="1:8" x14ac:dyDescent="0.2">
      <c r="A23" s="3"/>
      <c r="B23" s="4" t="s">
        <v>27</v>
      </c>
      <c r="C23" s="9">
        <v>441350</v>
      </c>
      <c r="D23" s="10">
        <v>-126501</v>
      </c>
      <c r="E23" s="10">
        <f t="shared" si="1"/>
        <v>314849</v>
      </c>
      <c r="F23" s="10">
        <v>296307</v>
      </c>
      <c r="G23" s="10">
        <v>268425</v>
      </c>
      <c r="H23" s="10">
        <f t="shared" si="2"/>
        <v>18542</v>
      </c>
    </row>
    <row r="24" spans="1:8" x14ac:dyDescent="0.2">
      <c r="A24" s="3"/>
      <c r="B24" s="4" t="s">
        <v>28</v>
      </c>
      <c r="C24" s="9">
        <v>0</v>
      </c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2"/>
        <v>0</v>
      </c>
    </row>
    <row r="25" spans="1:8" x14ac:dyDescent="0.2">
      <c r="A25" s="3"/>
      <c r="B25" s="4" t="s">
        <v>29</v>
      </c>
      <c r="C25" s="9">
        <v>139032</v>
      </c>
      <c r="D25" s="10">
        <v>-50118</v>
      </c>
      <c r="E25" s="10">
        <f t="shared" si="1"/>
        <v>88914</v>
      </c>
      <c r="F25" s="10">
        <f>36936+1500</f>
        <v>38436</v>
      </c>
      <c r="G25" s="10">
        <f>36936+1500</f>
        <v>38436</v>
      </c>
      <c r="H25" s="10">
        <f t="shared" si="2"/>
        <v>50478</v>
      </c>
    </row>
    <row r="26" spans="1:8" x14ac:dyDescent="0.2">
      <c r="A26" s="14" t="s">
        <v>30</v>
      </c>
      <c r="B26" s="15"/>
      <c r="C26" s="7">
        <f>SUM(C27:C35)</f>
        <v>13846893</v>
      </c>
      <c r="D26" s="7">
        <f t="shared" ref="D26:H26" si="4">SUM(D27:D35)</f>
        <v>225148</v>
      </c>
      <c r="E26" s="7">
        <f t="shared" si="4"/>
        <v>14072041</v>
      </c>
      <c r="F26" s="7">
        <f t="shared" si="4"/>
        <v>8127023</v>
      </c>
      <c r="G26" s="7">
        <f t="shared" si="4"/>
        <v>7809976</v>
      </c>
      <c r="H26" s="7">
        <f t="shared" si="4"/>
        <v>5945018</v>
      </c>
    </row>
    <row r="27" spans="1:8" x14ac:dyDescent="0.2">
      <c r="A27" s="3"/>
      <c r="B27" s="4" t="s">
        <v>31</v>
      </c>
      <c r="C27" s="9">
        <v>1998464</v>
      </c>
      <c r="D27" s="10">
        <v>68750</v>
      </c>
      <c r="E27" s="10">
        <f t="shared" si="1"/>
        <v>2067214</v>
      </c>
      <c r="F27" s="10">
        <v>1961677</v>
      </c>
      <c r="G27" s="10">
        <v>1950741</v>
      </c>
      <c r="H27" s="10">
        <f t="shared" si="2"/>
        <v>105537</v>
      </c>
    </row>
    <row r="28" spans="1:8" x14ac:dyDescent="0.2">
      <c r="A28" s="3"/>
      <c r="B28" s="4" t="s">
        <v>32</v>
      </c>
      <c r="C28" s="9">
        <v>751700</v>
      </c>
      <c r="D28" s="10">
        <v>-188865</v>
      </c>
      <c r="E28" s="10">
        <f t="shared" si="1"/>
        <v>562835</v>
      </c>
      <c r="F28" s="10">
        <v>404747</v>
      </c>
      <c r="G28" s="10">
        <v>333947</v>
      </c>
      <c r="H28" s="10">
        <f t="shared" si="2"/>
        <v>158088</v>
      </c>
    </row>
    <row r="29" spans="1:8" x14ac:dyDescent="0.2">
      <c r="A29" s="3"/>
      <c r="B29" s="4" t="s">
        <v>33</v>
      </c>
      <c r="C29" s="9">
        <v>6127864</v>
      </c>
      <c r="D29" s="10">
        <f>-549890-43352</f>
        <v>-593242</v>
      </c>
      <c r="E29" s="10">
        <f t="shared" si="1"/>
        <v>5534622</v>
      </c>
      <c r="F29" s="10">
        <f>2802816+411805</f>
        <v>3214621</v>
      </c>
      <c r="G29" s="10">
        <f>2784028+411805</f>
        <v>3195833</v>
      </c>
      <c r="H29" s="10">
        <f t="shared" si="2"/>
        <v>2320001</v>
      </c>
    </row>
    <row r="30" spans="1:8" x14ac:dyDescent="0.2">
      <c r="A30" s="3"/>
      <c r="B30" s="4" t="s">
        <v>34</v>
      </c>
      <c r="C30" s="9">
        <v>141915</v>
      </c>
      <c r="D30" s="10">
        <v>99955</v>
      </c>
      <c r="E30" s="10">
        <f t="shared" si="1"/>
        <v>241870</v>
      </c>
      <c r="F30" s="10">
        <v>231190</v>
      </c>
      <c r="G30" s="10">
        <v>236262</v>
      </c>
      <c r="H30" s="10">
        <f t="shared" si="2"/>
        <v>10680</v>
      </c>
    </row>
    <row r="31" spans="1:8" x14ac:dyDescent="0.2">
      <c r="A31" s="3"/>
      <c r="B31" s="4" t="s">
        <v>35</v>
      </c>
      <c r="C31" s="9">
        <v>2207414</v>
      </c>
      <c r="D31" s="10">
        <v>479833</v>
      </c>
      <c r="E31" s="10">
        <f t="shared" si="1"/>
        <v>2687247</v>
      </c>
      <c r="F31" s="10">
        <v>1101585</v>
      </c>
      <c r="G31" s="10">
        <v>922946</v>
      </c>
      <c r="H31" s="10">
        <f t="shared" si="2"/>
        <v>1585662</v>
      </c>
    </row>
    <row r="32" spans="1:8" x14ac:dyDescent="0.2">
      <c r="A32" s="3"/>
      <c r="B32" s="4" t="s">
        <v>36</v>
      </c>
      <c r="C32" s="9">
        <v>383237</v>
      </c>
      <c r="D32" s="10">
        <v>-39793</v>
      </c>
      <c r="E32" s="10">
        <f t="shared" si="1"/>
        <v>343444</v>
      </c>
      <c r="F32" s="10">
        <v>227074</v>
      </c>
      <c r="G32" s="10">
        <v>199022</v>
      </c>
      <c r="H32" s="10">
        <f t="shared" si="2"/>
        <v>116370</v>
      </c>
    </row>
    <row r="33" spans="1:8" x14ac:dyDescent="0.2">
      <c r="A33" s="3"/>
      <c r="B33" s="4" t="s">
        <v>37</v>
      </c>
      <c r="C33" s="9">
        <v>958800</v>
      </c>
      <c r="D33" s="10">
        <v>627329</v>
      </c>
      <c r="E33" s="10">
        <f t="shared" si="1"/>
        <v>1586129</v>
      </c>
      <c r="F33" s="10">
        <f>462335+1263</f>
        <v>463598</v>
      </c>
      <c r="G33" s="10">
        <f>449360+1263</f>
        <v>450623</v>
      </c>
      <c r="H33" s="10">
        <f t="shared" si="2"/>
        <v>1122531</v>
      </c>
    </row>
    <row r="34" spans="1:8" x14ac:dyDescent="0.2">
      <c r="A34" s="3"/>
      <c r="B34" s="4" t="s">
        <v>38</v>
      </c>
      <c r="C34" s="9">
        <v>458999</v>
      </c>
      <c r="D34" s="10">
        <f>-167128+17000</f>
        <v>-150128</v>
      </c>
      <c r="E34" s="10">
        <f t="shared" si="1"/>
        <v>308871</v>
      </c>
      <c r="F34" s="10">
        <f>82018+4632</f>
        <v>86650</v>
      </c>
      <c r="G34" s="10">
        <f>82018+4632</f>
        <v>86650</v>
      </c>
      <c r="H34" s="10">
        <f t="shared" si="2"/>
        <v>222221</v>
      </c>
    </row>
    <row r="35" spans="1:8" x14ac:dyDescent="0.2">
      <c r="A35" s="3"/>
      <c r="B35" s="4" t="s">
        <v>39</v>
      </c>
      <c r="C35" s="9">
        <v>818500</v>
      </c>
      <c r="D35" s="10">
        <v>-78691</v>
      </c>
      <c r="E35" s="10">
        <f t="shared" si="1"/>
        <v>739809</v>
      </c>
      <c r="F35" s="10">
        <v>435881</v>
      </c>
      <c r="G35" s="10">
        <v>433952</v>
      </c>
      <c r="H35" s="10">
        <f t="shared" si="2"/>
        <v>303928</v>
      </c>
    </row>
    <row r="36" spans="1:8" x14ac:dyDescent="0.2">
      <c r="A36" s="14" t="s">
        <v>40</v>
      </c>
      <c r="B36" s="1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2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si="2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2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2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1"/>
        <v>0</v>
      </c>
      <c r="F40" s="10">
        <v>0</v>
      </c>
      <c r="G40" s="10">
        <v>0</v>
      </c>
      <c r="H40" s="10">
        <f t="shared" si="2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2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2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2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2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1"/>
        <v>0</v>
      </c>
      <c r="F45" s="10">
        <v>0</v>
      </c>
      <c r="G45" s="10"/>
      <c r="H45" s="10">
        <f t="shared" si="2"/>
        <v>0</v>
      </c>
    </row>
    <row r="46" spans="1:8" x14ac:dyDescent="0.2">
      <c r="A46" s="14" t="s">
        <v>50</v>
      </c>
      <c r="B46" s="15"/>
      <c r="C46" s="7">
        <f>SUM(C47:C55)</f>
        <v>1136398</v>
      </c>
      <c r="D46" s="7">
        <f t="shared" ref="D46:H46" si="5">SUM(D47:D55)</f>
        <v>-4868</v>
      </c>
      <c r="E46" s="7">
        <f t="shared" si="5"/>
        <v>1131530</v>
      </c>
      <c r="F46" s="7">
        <f t="shared" si="5"/>
        <v>405352</v>
      </c>
      <c r="G46" s="7">
        <f t="shared" si="5"/>
        <v>405352</v>
      </c>
      <c r="H46" s="7">
        <f t="shared" si="5"/>
        <v>726178</v>
      </c>
    </row>
    <row r="47" spans="1:8" x14ac:dyDescent="0.2">
      <c r="A47" s="3"/>
      <c r="B47" s="4" t="s">
        <v>51</v>
      </c>
      <c r="C47" s="9">
        <v>657309</v>
      </c>
      <c r="D47" s="10">
        <f>-61764-3858</f>
        <v>-65622</v>
      </c>
      <c r="E47" s="10">
        <f t="shared" si="1"/>
        <v>591687</v>
      </c>
      <c r="F47" s="10">
        <f>71024+148403</f>
        <v>219427</v>
      </c>
      <c r="G47" s="10">
        <f>71024+148403</f>
        <v>219427</v>
      </c>
      <c r="H47" s="10">
        <f t="shared" si="2"/>
        <v>372260</v>
      </c>
    </row>
    <row r="48" spans="1:8" x14ac:dyDescent="0.2">
      <c r="A48" s="3"/>
      <c r="B48" s="4" t="s">
        <v>52</v>
      </c>
      <c r="C48" s="9">
        <v>41142</v>
      </c>
      <c r="D48" s="10">
        <v>14218</v>
      </c>
      <c r="E48" s="10">
        <f t="shared" si="1"/>
        <v>55360</v>
      </c>
      <c r="F48" s="10">
        <v>43071</v>
      </c>
      <c r="G48" s="10">
        <v>43071</v>
      </c>
      <c r="H48" s="10">
        <f t="shared" si="2"/>
        <v>12289</v>
      </c>
    </row>
    <row r="49" spans="1:8" x14ac:dyDescent="0.2">
      <c r="A49" s="3"/>
      <c r="B49" s="4" t="s">
        <v>53</v>
      </c>
      <c r="C49" s="9">
        <v>377987</v>
      </c>
      <c r="D49" s="10">
        <f>3352-199490</f>
        <v>-196138</v>
      </c>
      <c r="E49" s="10">
        <f t="shared" si="1"/>
        <v>181849</v>
      </c>
      <c r="F49" s="10">
        <v>131660</v>
      </c>
      <c r="G49" s="10">
        <v>131660</v>
      </c>
      <c r="H49" s="10">
        <f t="shared" si="2"/>
        <v>50189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f t="shared" si="1"/>
        <v>0</v>
      </c>
      <c r="F50" s="10">
        <v>0</v>
      </c>
      <c r="G50" s="10">
        <v>0</v>
      </c>
      <c r="H50" s="10">
        <f t="shared" si="2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2"/>
        <v>0</v>
      </c>
    </row>
    <row r="52" spans="1:8" x14ac:dyDescent="0.2">
      <c r="A52" s="3"/>
      <c r="B52" s="4" t="s">
        <v>56</v>
      </c>
      <c r="C52" s="9">
        <v>10000</v>
      </c>
      <c r="D52" s="10">
        <f>1194+212440</f>
        <v>213634</v>
      </c>
      <c r="E52" s="10">
        <f t="shared" si="1"/>
        <v>223634</v>
      </c>
      <c r="F52" s="10">
        <f>1194+10000</f>
        <v>11194</v>
      </c>
      <c r="G52" s="10">
        <f>1194+10000</f>
        <v>11194</v>
      </c>
      <c r="H52" s="10">
        <f t="shared" si="2"/>
        <v>212440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2"/>
        <v>0</v>
      </c>
    </row>
    <row r="54" spans="1:8" x14ac:dyDescent="0.2">
      <c r="A54" s="3"/>
      <c r="B54" s="4" t="s">
        <v>58</v>
      </c>
      <c r="C54" s="9">
        <v>0</v>
      </c>
      <c r="D54" s="10">
        <v>0</v>
      </c>
      <c r="E54" s="10">
        <f t="shared" si="1"/>
        <v>0</v>
      </c>
      <c r="F54" s="10">
        <v>0</v>
      </c>
      <c r="G54" s="10">
        <v>0</v>
      </c>
      <c r="H54" s="10">
        <f t="shared" si="2"/>
        <v>0</v>
      </c>
    </row>
    <row r="55" spans="1:8" x14ac:dyDescent="0.2">
      <c r="A55" s="3"/>
      <c r="B55" s="4" t="s">
        <v>59</v>
      </c>
      <c r="C55" s="9">
        <v>49960</v>
      </c>
      <c r="D55" s="10">
        <f>43000-13960</f>
        <v>29040</v>
      </c>
      <c r="E55" s="10">
        <f t="shared" si="1"/>
        <v>79000</v>
      </c>
      <c r="F55" s="10">
        <v>0</v>
      </c>
      <c r="G55" s="10">
        <v>0</v>
      </c>
      <c r="H55" s="10">
        <f t="shared" si="2"/>
        <v>79000</v>
      </c>
    </row>
    <row r="56" spans="1:8" x14ac:dyDescent="0.2">
      <c r="A56" s="14" t="s">
        <v>60</v>
      </c>
      <c r="B56" s="15"/>
      <c r="C56" s="7">
        <v>0</v>
      </c>
      <c r="D56" s="8">
        <v>0</v>
      </c>
      <c r="E56" s="10">
        <f t="shared" si="1"/>
        <v>0</v>
      </c>
      <c r="F56" s="8">
        <v>0</v>
      </c>
      <c r="G56" s="8">
        <v>0</v>
      </c>
      <c r="H56" s="10">
        <f t="shared" si="2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si="2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1"/>
        <v>0</v>
      </c>
      <c r="F58" s="10">
        <v>0</v>
      </c>
      <c r="G58" s="10">
        <v>0</v>
      </c>
      <c r="H58" s="10">
        <f t="shared" si="2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2"/>
        <v>0</v>
      </c>
    </row>
    <row r="60" spans="1:8" x14ac:dyDescent="0.2">
      <c r="A60" s="14" t="s">
        <v>64</v>
      </c>
      <c r="B60" s="15"/>
      <c r="C60" s="7">
        <v>0</v>
      </c>
      <c r="D60" s="8">
        <v>0</v>
      </c>
      <c r="E60" s="10">
        <f t="shared" si="1"/>
        <v>0</v>
      </c>
      <c r="F60" s="8">
        <v>0</v>
      </c>
      <c r="G60" s="8">
        <v>0</v>
      </c>
      <c r="H60" s="10">
        <f t="shared" si="2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si="2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2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2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2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2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2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2"/>
        <v>0</v>
      </c>
    </row>
    <row r="68" spans="1:8" ht="11.25" customHeight="1" x14ac:dyDescent="0.2">
      <c r="A68" s="14" t="s">
        <v>72</v>
      </c>
      <c r="B68" s="15"/>
      <c r="C68" s="7">
        <v>0</v>
      </c>
      <c r="D68" s="8">
        <v>0</v>
      </c>
      <c r="E68" s="10">
        <f t="shared" si="1"/>
        <v>0</v>
      </c>
      <c r="F68" s="8">
        <v>0</v>
      </c>
      <c r="G68" s="8">
        <v>0</v>
      </c>
      <c r="H68" s="10">
        <f t="shared" si="2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si="2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2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2"/>
        <v>0</v>
      </c>
    </row>
    <row r="72" spans="1:8" x14ac:dyDescent="0.2">
      <c r="A72" s="14" t="s">
        <v>76</v>
      </c>
      <c r="B72" s="15"/>
      <c r="C72" s="7">
        <v>0</v>
      </c>
      <c r="D72" s="8">
        <v>0</v>
      </c>
      <c r="E72" s="10">
        <f t="shared" si="1"/>
        <v>0</v>
      </c>
      <c r="F72" s="8">
        <v>0</v>
      </c>
      <c r="G72" s="8">
        <v>0</v>
      </c>
      <c r="H72" s="10">
        <f t="shared" si="2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si="2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6">+C74+D74</f>
        <v>0</v>
      </c>
      <c r="F74" s="10">
        <v>0</v>
      </c>
      <c r="G74" s="10">
        <v>0</v>
      </c>
      <c r="H74" s="10">
        <f t="shared" ref="H74:H79" si="7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6"/>
        <v>0</v>
      </c>
      <c r="F75" s="10">
        <v>0</v>
      </c>
      <c r="G75" s="10">
        <v>0</v>
      </c>
      <c r="H75" s="10">
        <f t="shared" si="7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6"/>
        <v>0</v>
      </c>
      <c r="F76" s="10">
        <v>0</v>
      </c>
      <c r="G76" s="10">
        <v>0</v>
      </c>
      <c r="H76" s="10">
        <f t="shared" si="7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6"/>
        <v>0</v>
      </c>
      <c r="F77" s="10">
        <v>0</v>
      </c>
      <c r="G77" s="10">
        <v>0</v>
      </c>
      <c r="H77" s="10">
        <f t="shared" si="7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6"/>
        <v>0</v>
      </c>
      <c r="F78" s="10">
        <v>0</v>
      </c>
      <c r="G78" s="10">
        <v>0</v>
      </c>
      <c r="H78" s="10">
        <f t="shared" si="7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6"/>
        <v>0</v>
      </c>
      <c r="F79" s="10">
        <v>0</v>
      </c>
      <c r="G79" s="10">
        <v>0</v>
      </c>
      <c r="H79" s="10">
        <f t="shared" si="7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71202107</v>
      </c>
      <c r="D80" s="11">
        <f t="shared" ref="D80:H80" si="8">+D8+D16+D26+D36+D46+D56+D60+D68+D72</f>
        <v>550000</v>
      </c>
      <c r="E80" s="11">
        <f t="shared" si="8"/>
        <v>71752107</v>
      </c>
      <c r="F80" s="11">
        <f t="shared" si="8"/>
        <v>49450246</v>
      </c>
      <c r="G80" s="11">
        <f t="shared" si="8"/>
        <v>43588525</v>
      </c>
      <c r="H80" s="11">
        <f t="shared" si="8"/>
        <v>22301861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EAPECOG_3er_2017</vt:lpstr>
      <vt:lpstr>EAPECOG_3er_2017!Área_de_impresión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2018-02-28T18:47:37Z</cp:lastPrinted>
  <dcterms:created xsi:type="dcterms:W3CDTF">2018-02-08T18:25:43Z</dcterms:created>
  <dcterms:modified xsi:type="dcterms:W3CDTF">2018-02-28T18:47:45Z</dcterms:modified>
</cp:coreProperties>
</file>